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783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P6" i="1" l="1"/>
  <c r="O6" i="1"/>
  <c r="H19" i="1"/>
  <c r="D9" i="1"/>
  <c r="L25" i="1"/>
  <c r="J6" i="1"/>
  <c r="J19" i="1"/>
  <c r="Q13" i="1"/>
  <c r="J14" i="1"/>
  <c r="L19" i="1"/>
  <c r="F19" i="1"/>
  <c r="H18" i="1"/>
  <c r="P7" i="1"/>
  <c r="O7" i="1"/>
  <c r="J18" i="1"/>
  <c r="P13" i="1"/>
  <c r="O13" i="1"/>
  <c r="L18" i="1"/>
  <c r="F18" i="1"/>
  <c r="R13" i="1"/>
  <c r="R7" i="1"/>
  <c r="R14" i="1"/>
  <c r="R6" i="1"/>
  <c r="Q7" i="1"/>
  <c r="Q6" i="1"/>
  <c r="M25" i="1"/>
  <c r="J9" i="1"/>
  <c r="M9" i="1"/>
  <c r="L6" i="1"/>
  <c r="M8" i="1"/>
</calcChain>
</file>

<file path=xl/sharedStrings.xml><?xml version="1.0" encoding="utf-8"?>
<sst xmlns="http://schemas.openxmlformats.org/spreadsheetml/2006/main" count="42" uniqueCount="42">
  <si>
    <t>Standard Qualifying Bet Part</t>
  </si>
  <si>
    <t xml:space="preserve">Back Stake </t>
  </si>
  <si>
    <t xml:space="preserve">Back Odds </t>
  </si>
  <si>
    <t>Lay Odds</t>
  </si>
  <si>
    <t xml:space="preserve">Lay Commission </t>
  </si>
  <si>
    <t>Back Return</t>
  </si>
  <si>
    <t>Lay Return</t>
  </si>
  <si>
    <t>Required Lay  Stake</t>
  </si>
  <si>
    <t>Lay Liability</t>
  </si>
  <si>
    <t>Instruction</t>
  </si>
  <si>
    <t>1. All you need to input are Yellow Cells (Don't Touch Others)</t>
  </si>
  <si>
    <t xml:space="preserve">2. Standard Qualifying Bet Part </t>
  </si>
  <si>
    <t>GEM Matched Betting - 2 Up Early Payout Lock-In Profit Calculator</t>
    <phoneticPr fontId="3"/>
  </si>
  <si>
    <t xml:space="preserve">Back Odds </t>
    <phoneticPr fontId="3"/>
  </si>
  <si>
    <t>Required Back Stake</t>
    <phoneticPr fontId="3"/>
  </si>
  <si>
    <t>Trade Out Part (Exchange)</t>
    <phoneticPr fontId="3"/>
  </si>
  <si>
    <t>Back Commission</t>
    <phoneticPr fontId="3"/>
  </si>
  <si>
    <t xml:space="preserve">Lock-In Profit </t>
    <phoneticPr fontId="3"/>
  </si>
  <si>
    <t>2 Down Team / Player Win</t>
    <phoneticPr fontId="3"/>
  </si>
  <si>
    <t>Draw / Lose</t>
    <phoneticPr fontId="3"/>
  </si>
  <si>
    <t>Final Outcome</t>
    <phoneticPr fontId="3"/>
  </si>
  <si>
    <t>Bookmaker Return</t>
    <phoneticPr fontId="3"/>
  </si>
  <si>
    <t>Exchange Lay Return</t>
    <phoneticPr fontId="3"/>
  </si>
  <si>
    <t>Exchange Back Return</t>
    <phoneticPr fontId="3"/>
  </si>
  <si>
    <t>Profit / Loss (Back Win)</t>
    <phoneticPr fontId="3"/>
  </si>
  <si>
    <t>Profit / Loss (Lay Win)</t>
    <phoneticPr fontId="3"/>
  </si>
  <si>
    <t>Profit / Loss</t>
    <phoneticPr fontId="3"/>
  </si>
  <si>
    <t>Yes</t>
    <phoneticPr fontId="3"/>
  </si>
  <si>
    <t>3. Trade Out Part</t>
    <phoneticPr fontId="3"/>
  </si>
  <si>
    <t xml:space="preserve">- Input Lay Odds &amp; Commission in Exchange </t>
    <phoneticPr fontId="3"/>
  </si>
  <si>
    <t>- Input Your Stake amount &amp; Odds in Bookmaker</t>
    <phoneticPr fontId="3"/>
  </si>
  <si>
    <t>Key Tips</t>
    <phoneticPr fontId="3"/>
  </si>
  <si>
    <t>- Then you get the Lay Stake Amount you need to Place in Dark Blue Cell</t>
    <phoneticPr fontId="3"/>
  </si>
  <si>
    <t>- You use this function Only After your backing team / player achieve 2 UP</t>
    <phoneticPr fontId="3"/>
  </si>
  <si>
    <t xml:space="preserve">4. You will find equal Lock-In Profit (or Loss) in all possible outcomes in Geen Cells. </t>
    <phoneticPr fontId="3"/>
  </si>
  <si>
    <r>
      <t xml:space="preserve">- Input Back Odds &amp; Commission of </t>
    </r>
    <r>
      <rPr>
        <b/>
        <sz val="11"/>
        <color theme="1"/>
        <rFont val="Arial"/>
        <family val="2"/>
      </rPr>
      <t>Exchange</t>
    </r>
    <r>
      <rPr>
        <sz val="11"/>
        <color theme="1"/>
        <rFont val="Arial"/>
        <family val="2"/>
      </rPr>
      <t xml:space="preserve"> (Ensure You Back in Exchange To Offset Your Lay Liability)</t>
    </r>
    <phoneticPr fontId="3"/>
  </si>
  <si>
    <t xml:space="preserve">- The Bigger Your Back Odds at Bookmaker is, The Better Your Profit will be. </t>
    <phoneticPr fontId="3"/>
  </si>
  <si>
    <t xml:space="preserve">As a Basic Matched Betting Theory;  </t>
    <phoneticPr fontId="3"/>
  </si>
  <si>
    <t>- The Tighter the Odds Gap (between bookie &amp; exchange) is, The Better Your Profit (Less Loss) will be.</t>
    <phoneticPr fontId="3"/>
  </si>
  <si>
    <t>Besides, for This Particular Offer;</t>
    <phoneticPr fontId="3"/>
  </si>
  <si>
    <t>- The Bigger Your Back Odds at Exchange after 2 up is, The Better Your Profit will be.</t>
    <phoneticPr fontId="3"/>
  </si>
  <si>
    <t>- Then you get the Back Stake Amount you need to Place in Dark Blue Cell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</si>
</sst>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£&quot;#,##0.00;[Red]&quot;£&quot;#,##0.00"/>
    <numFmt numFmtId="177" formatCode="&quot;£&quot;#,##0.00"/>
    <numFmt numFmtId="178" formatCode="[$£-809]#,##0.00;[Red]\-[$£-809]#,##0.00"/>
    <numFmt numFmtId="179" formatCode="0.00_);[Red]\(0.00\)"/>
    <numFmt numFmtId="180" formatCode="[$£-809]#,##0.00;[Red][$£-809]#,##0.00"/>
  </numFmts>
  <fonts count="19" x14ac:knownFonts="1">
    <font>
      <sz val="11"/>
      <color theme="1"/>
      <name val="ＭＳ Ｐゴシック"/>
      <family val="2"/>
      <scheme val="minor"/>
    </font>
    <font>
      <b/>
      <sz val="18"/>
      <color theme="1"/>
      <name val="Arial"/>
      <family val="2"/>
    </font>
    <font>
      <sz val="11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ＭＳ Ｐゴシック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AF89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1" fillId="0" borderId="0" xfId="0" applyFont="1"/>
    <xf numFmtId="0" fontId="2" fillId="0" borderId="0" xfId="0" applyNumberFormat="1" applyFont="1"/>
    <xf numFmtId="176" fontId="2" fillId="0" borderId="0" xfId="0" applyNumberFormat="1" applyFont="1"/>
    <xf numFmtId="0" fontId="0" fillId="0" borderId="0" xfId="0" applyBorder="1"/>
    <xf numFmtId="176" fontId="0" fillId="0" borderId="0" xfId="0" applyNumberFormat="1" applyFill="1" applyBorder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5" fillId="0" borderId="0" xfId="0" applyNumberFormat="1" applyFont="1" applyBorder="1"/>
    <xf numFmtId="0" fontId="6" fillId="0" borderId="4" xfId="0" applyFont="1" applyBorder="1"/>
    <xf numFmtId="0" fontId="6" fillId="3" borderId="0" xfId="0" applyFont="1" applyFill="1" applyBorder="1" applyAlignment="1">
      <alignment horizontal="center"/>
    </xf>
    <xf numFmtId="0" fontId="5" fillId="0" borderId="7" xfId="0" applyFont="1" applyBorder="1"/>
    <xf numFmtId="0" fontId="6" fillId="3" borderId="7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6" xfId="0" applyFont="1" applyBorder="1"/>
    <xf numFmtId="0" fontId="13" fillId="0" borderId="0" xfId="0" applyFont="1"/>
    <xf numFmtId="0" fontId="14" fillId="0" borderId="0" xfId="0" applyFont="1"/>
    <xf numFmtId="176" fontId="5" fillId="0" borderId="0" xfId="0" applyNumberFormat="1" applyFont="1"/>
    <xf numFmtId="177" fontId="9" fillId="5" borderId="6" xfId="0" applyNumberFormat="1" applyFont="1" applyFill="1" applyBorder="1"/>
    <xf numFmtId="0" fontId="6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0" xfId="0" applyFont="1" applyFill="1"/>
    <xf numFmtId="176" fontId="12" fillId="0" borderId="0" xfId="0" applyNumberFormat="1" applyFont="1" applyFill="1"/>
    <xf numFmtId="0" fontId="5" fillId="0" borderId="0" xfId="0" applyFont="1" applyFill="1" applyBorder="1"/>
    <xf numFmtId="0" fontId="5" fillId="0" borderId="9" xfId="0" applyFont="1" applyBorder="1"/>
    <xf numFmtId="0" fontId="5" fillId="0" borderId="9" xfId="0" applyFont="1" applyFill="1" applyBorder="1"/>
    <xf numFmtId="176" fontId="9" fillId="0" borderId="9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7" xfId="0" applyFont="1" applyFill="1" applyBorder="1"/>
    <xf numFmtId="0" fontId="6" fillId="3" borderId="5" xfId="0" applyFont="1" applyFill="1" applyBorder="1" applyAlignment="1">
      <alignment horizontal="center"/>
    </xf>
    <xf numFmtId="0" fontId="16" fillId="0" borderId="0" xfId="0" applyFont="1" applyBorder="1"/>
    <xf numFmtId="0" fontId="17" fillId="0" borderId="0" xfId="0" applyFont="1" applyProtection="1"/>
    <xf numFmtId="177" fontId="17" fillId="0" borderId="0" xfId="0" applyNumberFormat="1" applyFont="1" applyProtection="1"/>
    <xf numFmtId="4" fontId="17" fillId="0" borderId="0" xfId="0" applyNumberFormat="1" applyFont="1" applyProtection="1"/>
    <xf numFmtId="2" fontId="17" fillId="0" borderId="0" xfId="0" applyNumberFormat="1" applyFont="1" applyProtection="1"/>
    <xf numFmtId="178" fontId="17" fillId="0" borderId="0" xfId="0" applyNumberFormat="1" applyFont="1" applyProtection="1"/>
    <xf numFmtId="176" fontId="16" fillId="0" borderId="0" xfId="0" applyNumberFormat="1" applyFont="1" applyFill="1" applyBorder="1"/>
    <xf numFmtId="0" fontId="16" fillId="0" borderId="0" xfId="0" applyFont="1"/>
    <xf numFmtId="179" fontId="16" fillId="0" borderId="0" xfId="0" applyNumberFormat="1" applyFont="1" applyBorder="1"/>
    <xf numFmtId="179" fontId="16" fillId="0" borderId="0" xfId="0" applyNumberFormat="1" applyFont="1" applyFill="1" applyBorder="1"/>
    <xf numFmtId="179" fontId="16" fillId="0" borderId="0" xfId="0" applyNumberFormat="1" applyFont="1"/>
    <xf numFmtId="179" fontId="16" fillId="0" borderId="0" xfId="0" applyNumberFormat="1" applyFont="1" applyFill="1"/>
    <xf numFmtId="179" fontId="17" fillId="0" borderId="0" xfId="0" applyNumberFormat="1" applyFont="1" applyAlignment="1" applyProtection="1">
      <alignment horizontal="right"/>
    </xf>
    <xf numFmtId="179" fontId="1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5" fillId="0" borderId="7" xfId="0" applyNumberFormat="1" applyFont="1" applyFill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176" fontId="10" fillId="0" borderId="7" xfId="0" applyNumberFormat="1" applyFont="1" applyFill="1" applyBorder="1"/>
    <xf numFmtId="0" fontId="7" fillId="4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0" fontId="5" fillId="0" borderId="0" xfId="0" quotePrefix="1" applyFont="1"/>
    <xf numFmtId="0" fontId="18" fillId="6" borderId="0" xfId="0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5" fillId="4" borderId="0" xfId="0" applyFont="1" applyFill="1"/>
    <xf numFmtId="0" fontId="0" fillId="4" borderId="0" xfId="0" applyFill="1"/>
    <xf numFmtId="0" fontId="9" fillId="4" borderId="0" xfId="0" quotePrefix="1" applyFont="1" applyFill="1"/>
    <xf numFmtId="0" fontId="9" fillId="4" borderId="0" xfId="0" applyFont="1" applyFill="1"/>
    <xf numFmtId="0" fontId="2" fillId="4" borderId="0" xfId="0" applyFont="1" applyFill="1"/>
    <xf numFmtId="0" fontId="9" fillId="6" borderId="0" xfId="0" applyFont="1" applyFill="1"/>
    <xf numFmtId="0" fontId="2" fillId="6" borderId="0" xfId="0" applyFont="1" applyFill="1"/>
    <xf numFmtId="0" fontId="9" fillId="0" borderId="0" xfId="0" applyFont="1" applyFill="1"/>
    <xf numFmtId="0" fontId="2" fillId="0" borderId="0" xfId="0" applyFont="1" applyFill="1"/>
    <xf numFmtId="0" fontId="0" fillId="0" borderId="0" xfId="0" applyFill="1"/>
    <xf numFmtId="0" fontId="13" fillId="2" borderId="0" xfId="0" applyFont="1" applyFill="1"/>
    <xf numFmtId="0" fontId="9" fillId="0" borderId="0" xfId="0" quotePrefix="1" applyFont="1" applyFill="1"/>
    <xf numFmtId="0" fontId="6" fillId="8" borderId="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9" fillId="4" borderId="0" xfId="0" applyNumberFormat="1" applyFont="1" applyFill="1" applyBorder="1" applyAlignment="1" applyProtection="1">
      <alignment horizontal="center"/>
      <protection hidden="1"/>
    </xf>
    <xf numFmtId="176" fontId="10" fillId="3" borderId="0" xfId="0" applyNumberFormat="1" applyFont="1" applyFill="1" applyBorder="1" applyAlignment="1" applyProtection="1">
      <alignment horizontal="center"/>
      <protection hidden="1"/>
    </xf>
    <xf numFmtId="176" fontId="5" fillId="3" borderId="7" xfId="0" applyNumberFormat="1" applyFont="1" applyFill="1" applyBorder="1" applyAlignment="1" applyProtection="1">
      <alignment horizontal="center"/>
      <protection hidden="1"/>
    </xf>
    <xf numFmtId="176" fontId="5" fillId="3" borderId="5" xfId="0" applyNumberFormat="1" applyFont="1" applyFill="1" applyBorder="1" applyAlignment="1" applyProtection="1">
      <alignment horizontal="center"/>
      <protection hidden="1"/>
    </xf>
    <xf numFmtId="176" fontId="5" fillId="3" borderId="8" xfId="0" applyNumberFormat="1" applyFont="1" applyFill="1" applyBorder="1" applyAlignment="1" applyProtection="1">
      <alignment horizontal="center"/>
      <protection hidden="1"/>
    </xf>
    <xf numFmtId="176" fontId="9" fillId="4" borderId="8" xfId="0" applyNumberFormat="1" applyFont="1" applyFill="1" applyBorder="1" applyAlignment="1" applyProtection="1">
      <alignment horizontal="center"/>
      <protection hidden="1"/>
    </xf>
    <xf numFmtId="180" fontId="7" fillId="6" borderId="0" xfId="0" applyNumberFormat="1" applyFont="1" applyFill="1" applyBorder="1" applyAlignment="1" applyProtection="1">
      <alignment horizontal="center"/>
      <protection hidden="1"/>
    </xf>
    <xf numFmtId="180" fontId="5" fillId="7" borderId="0" xfId="0" applyNumberFormat="1" applyFont="1" applyFill="1" applyBorder="1" applyAlignment="1" applyProtection="1">
      <alignment horizontal="center"/>
      <protection hidden="1"/>
    </xf>
    <xf numFmtId="180" fontId="5" fillId="7" borderId="7" xfId="0" applyNumberFormat="1" applyFont="1" applyFill="1" applyBorder="1" applyAlignment="1" applyProtection="1">
      <alignment horizontal="center" wrapText="1"/>
      <protection hidden="1"/>
    </xf>
    <xf numFmtId="180" fontId="5" fillId="3" borderId="0" xfId="0" applyNumberFormat="1" applyFont="1" applyFill="1" applyBorder="1" applyAlignment="1" applyProtection="1">
      <alignment horizontal="center"/>
      <protection hidden="1"/>
    </xf>
    <xf numFmtId="180" fontId="5" fillId="3" borderId="7" xfId="0" applyNumberFormat="1" applyFont="1" applyFill="1" applyBorder="1" applyAlignment="1" applyProtection="1">
      <alignment horizontal="center"/>
      <protection hidden="1"/>
    </xf>
    <xf numFmtId="180" fontId="5" fillId="3" borderId="5" xfId="0" applyNumberFormat="1" applyFont="1" applyFill="1" applyBorder="1" applyAlignment="1" applyProtection="1">
      <alignment horizontal="center"/>
      <protection hidden="1"/>
    </xf>
    <xf numFmtId="180" fontId="5" fillId="3" borderId="8" xfId="0" applyNumberFormat="1" applyFont="1" applyFill="1" applyBorder="1" applyAlignment="1" applyProtection="1">
      <alignment horizontal="center"/>
      <protection hidden="1"/>
    </xf>
    <xf numFmtId="176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79" fontId="5" fillId="2" borderId="7" xfId="1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79" fontId="5" fillId="2" borderId="7" xfId="0" applyNumberFormat="1" applyFont="1" applyFill="1" applyBorder="1" applyAlignment="1" applyProtection="1">
      <alignment horizont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9AF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"/>
  <sheetViews>
    <sheetView showGridLines="0" tabSelected="1" zoomScaleNormal="100" workbookViewId="0">
      <selection activeCell="L11" sqref="L11"/>
    </sheetView>
  </sheetViews>
  <sheetFormatPr defaultRowHeight="13.5" x14ac:dyDescent="0.15"/>
  <cols>
    <col min="1" max="1" width="3.625" customWidth="1"/>
    <col min="2" max="2" width="11.625" customWidth="1"/>
    <col min="3" max="3" width="2.75" customWidth="1"/>
    <col min="4" max="4" width="11.25" customWidth="1"/>
    <col min="5" max="5" width="0.5" customWidth="1"/>
    <col min="6" max="6" width="9.25" customWidth="1"/>
    <col min="7" max="7" width="0.625" customWidth="1"/>
    <col min="8" max="8" width="17.125" customWidth="1"/>
    <col min="9" max="9" width="2.125" customWidth="1"/>
    <col min="10" max="10" width="19.5" customWidth="1"/>
    <col min="11" max="11" width="2" customWidth="1"/>
    <col min="12" max="12" width="22.25" customWidth="1"/>
    <col min="13" max="13" width="5.875" customWidth="1"/>
    <col min="14" max="14" width="1.25" customWidth="1"/>
    <col min="15" max="18" width="5.875" hidden="1" customWidth="1"/>
    <col min="19" max="19" width="1" customWidth="1"/>
    <col min="20" max="20" width="2.125" customWidth="1"/>
    <col min="21" max="21" width="5" customWidth="1"/>
  </cols>
  <sheetData>
    <row r="2" spans="1:28" ht="23.25" x14ac:dyDescent="0.35">
      <c r="A2" s="1"/>
      <c r="B2" s="1" t="s">
        <v>12</v>
      </c>
      <c r="C2" s="1"/>
      <c r="D2" s="1"/>
      <c r="E2" s="1"/>
    </row>
    <row r="3" spans="1:28" ht="18.75" thickBot="1" x14ac:dyDescent="0.3">
      <c r="U3" s="24" t="s">
        <v>9</v>
      </c>
    </row>
    <row r="4" spans="1:28" ht="20.25" x14ac:dyDescent="0.3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10"/>
      <c r="O4" s="10"/>
      <c r="P4" s="10"/>
      <c r="Q4" s="10"/>
      <c r="R4" s="10"/>
      <c r="S4" s="10"/>
      <c r="T4" s="4"/>
      <c r="U4" s="70" t="s">
        <v>10</v>
      </c>
      <c r="V4" s="82"/>
      <c r="W4" s="71"/>
      <c r="X4" s="71"/>
      <c r="Y4" s="71"/>
      <c r="Z4" s="71"/>
    </row>
    <row r="5" spans="1:28" ht="15" x14ac:dyDescent="0.25">
      <c r="B5" s="9" t="s">
        <v>1</v>
      </c>
      <c r="C5" s="10"/>
      <c r="D5" s="11" t="s">
        <v>2</v>
      </c>
      <c r="E5" s="28"/>
      <c r="F5" s="10"/>
      <c r="G5" s="10"/>
      <c r="H5" s="11" t="s">
        <v>3</v>
      </c>
      <c r="I5" s="10"/>
      <c r="J5" s="12" t="s">
        <v>7</v>
      </c>
      <c r="K5" s="10"/>
      <c r="L5" s="13" t="s">
        <v>8</v>
      </c>
      <c r="M5" s="14"/>
      <c r="N5" s="10"/>
      <c r="O5" s="10"/>
      <c r="P5" s="10"/>
      <c r="Q5" s="10"/>
      <c r="R5" s="10"/>
      <c r="S5" s="10"/>
      <c r="T5" s="4"/>
      <c r="U5" s="21" t="s">
        <v>11</v>
      </c>
      <c r="V5" s="22"/>
      <c r="W5" s="81"/>
      <c r="X5" s="81"/>
      <c r="Y5" s="81"/>
      <c r="Z5" s="81"/>
    </row>
    <row r="6" spans="1:28" ht="14.25" x14ac:dyDescent="0.2">
      <c r="B6" s="103">
        <v>0</v>
      </c>
      <c r="C6" s="30"/>
      <c r="D6" s="104">
        <v>0</v>
      </c>
      <c r="E6" s="57"/>
      <c r="F6" s="30"/>
      <c r="G6" s="30"/>
      <c r="H6" s="104">
        <v>0</v>
      </c>
      <c r="I6" s="30"/>
      <c r="J6" s="90">
        <f>L25/(H6-H9/100)</f>
        <v>0</v>
      </c>
      <c r="K6" s="30"/>
      <c r="L6" s="91">
        <f>J6*(H6-1)</f>
        <v>0</v>
      </c>
      <c r="M6" s="14"/>
      <c r="N6" s="10"/>
      <c r="O6" s="51">
        <f>P6*B6</f>
        <v>0</v>
      </c>
      <c r="P6" s="44">
        <f>D6-1</f>
        <v>-1</v>
      </c>
      <c r="Q6" s="45">
        <f>O6+B6</f>
        <v>0</v>
      </c>
      <c r="R6" s="45">
        <f>B6*P6</f>
        <v>0</v>
      </c>
      <c r="S6" s="10"/>
      <c r="T6" s="4"/>
      <c r="U6" s="21"/>
      <c r="V6" s="68" t="s">
        <v>30</v>
      </c>
    </row>
    <row r="7" spans="1:28" ht="14.25" x14ac:dyDescent="0.2">
      <c r="B7" s="15"/>
      <c r="C7" s="10"/>
      <c r="D7" s="10"/>
      <c r="E7" s="34"/>
      <c r="F7" s="10"/>
      <c r="G7" s="10"/>
      <c r="H7" s="10"/>
      <c r="I7" s="10"/>
      <c r="J7" s="16"/>
      <c r="K7" s="10"/>
      <c r="L7" s="10"/>
      <c r="M7" s="14"/>
      <c r="N7" s="10"/>
      <c r="O7" s="51">
        <f>P7*J6</f>
        <v>0</v>
      </c>
      <c r="P7" s="44">
        <f>H6-1</f>
        <v>-1</v>
      </c>
      <c r="Q7" s="46">
        <f>(P7-H9/100)+1</f>
        <v>-2.0000000000000018E-2</v>
      </c>
      <c r="R7" s="47">
        <f>J6*(1-H9/100)</f>
        <v>0</v>
      </c>
      <c r="S7" s="10"/>
      <c r="T7" s="4"/>
      <c r="U7" s="21"/>
      <c r="V7" s="68" t="s">
        <v>29</v>
      </c>
      <c r="W7" s="21"/>
    </row>
    <row r="8" spans="1:28" ht="15" x14ac:dyDescent="0.25">
      <c r="B8" s="17"/>
      <c r="C8" s="10"/>
      <c r="D8" s="18" t="s">
        <v>5</v>
      </c>
      <c r="E8" s="28"/>
      <c r="F8" s="10"/>
      <c r="G8" s="10"/>
      <c r="H8" s="11" t="s">
        <v>4</v>
      </c>
      <c r="I8" s="10"/>
      <c r="J8" s="18" t="s">
        <v>6</v>
      </c>
      <c r="K8" s="10"/>
      <c r="L8" s="18" t="s">
        <v>24</v>
      </c>
      <c r="M8" s="93">
        <f>D9-B6-L6</f>
        <v>0</v>
      </c>
      <c r="N8" s="29"/>
      <c r="O8" s="52"/>
      <c r="P8" s="49"/>
      <c r="Q8" s="49"/>
      <c r="R8" s="49"/>
      <c r="S8" s="29"/>
      <c r="T8" s="5"/>
      <c r="U8" s="21"/>
      <c r="V8" s="74" t="s">
        <v>32</v>
      </c>
      <c r="W8" s="75"/>
      <c r="X8" s="76"/>
      <c r="Y8" s="76"/>
      <c r="Z8" s="76"/>
      <c r="AA8" s="76"/>
      <c r="AB8" s="76"/>
    </row>
    <row r="9" spans="1:28" ht="15.75" thickBot="1" x14ac:dyDescent="0.3">
      <c r="B9" s="27"/>
      <c r="C9" s="19"/>
      <c r="D9" s="92">
        <f>B6*D6</f>
        <v>0</v>
      </c>
      <c r="E9" s="58"/>
      <c r="F9" s="31"/>
      <c r="G9" s="31"/>
      <c r="H9" s="105">
        <v>2</v>
      </c>
      <c r="I9" s="31"/>
      <c r="J9" s="92">
        <f>M25*(100-H9)/100</f>
        <v>0</v>
      </c>
      <c r="K9" s="19"/>
      <c r="L9" s="20" t="s">
        <v>25</v>
      </c>
      <c r="M9" s="94">
        <f>J9-B6</f>
        <v>0</v>
      </c>
      <c r="N9" s="29"/>
      <c r="O9" s="52"/>
      <c r="P9" s="49"/>
      <c r="Q9" s="49"/>
      <c r="R9" s="49"/>
      <c r="S9" s="29"/>
      <c r="T9" s="5"/>
      <c r="U9" s="21" t="s">
        <v>28</v>
      </c>
      <c r="V9" s="83"/>
      <c r="W9" s="79"/>
      <c r="X9" s="80"/>
      <c r="Y9" s="80"/>
      <c r="Z9" s="80"/>
      <c r="AA9" s="80"/>
      <c r="AB9" s="80"/>
    </row>
    <row r="10" spans="1:28" ht="14.25" x14ac:dyDescent="0.2">
      <c r="B10" s="21"/>
      <c r="C10" s="21"/>
      <c r="D10" s="21"/>
      <c r="E10" s="22"/>
      <c r="F10" s="21"/>
      <c r="G10" s="21"/>
      <c r="H10" s="21"/>
      <c r="I10" s="21"/>
      <c r="J10" s="21"/>
      <c r="K10" s="21"/>
      <c r="L10" s="21"/>
      <c r="M10" s="21"/>
      <c r="N10" s="21"/>
      <c r="O10" s="53"/>
      <c r="P10" s="50"/>
      <c r="Q10" s="50"/>
      <c r="R10" s="50"/>
      <c r="S10" s="21"/>
      <c r="U10" s="21"/>
      <c r="V10" s="68" t="s">
        <v>33</v>
      </c>
      <c r="W10" s="21"/>
    </row>
    <row r="11" spans="1:28" ht="15.75" customHeight="1" thickBot="1" x14ac:dyDescent="0.3">
      <c r="B11" s="21"/>
      <c r="C11" s="21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53"/>
      <c r="P11" s="50"/>
      <c r="Q11" s="50"/>
      <c r="R11" s="50"/>
      <c r="S11" s="21"/>
      <c r="U11" s="21"/>
      <c r="V11" s="68" t="s">
        <v>35</v>
      </c>
      <c r="W11" s="21"/>
    </row>
    <row r="12" spans="1:28" ht="20.25" x14ac:dyDescent="0.3">
      <c r="B12" s="6" t="s">
        <v>15</v>
      </c>
      <c r="C12" s="7"/>
      <c r="D12" s="7"/>
      <c r="E12" s="40"/>
      <c r="F12" s="7"/>
      <c r="G12" s="7"/>
      <c r="H12" s="7"/>
      <c r="I12" s="7"/>
      <c r="J12" s="8"/>
      <c r="K12" s="15"/>
      <c r="L12" s="10"/>
      <c r="M12" s="10"/>
      <c r="N12" s="21"/>
      <c r="O12" s="53"/>
      <c r="P12" s="50"/>
      <c r="Q12" s="50"/>
      <c r="R12" s="50"/>
      <c r="S12" s="21"/>
      <c r="U12" s="79"/>
      <c r="V12" s="74" t="s">
        <v>41</v>
      </c>
      <c r="W12" s="72"/>
      <c r="X12" s="73"/>
      <c r="Y12" s="73"/>
      <c r="Z12" s="73"/>
      <c r="AA12" s="73"/>
      <c r="AB12" s="73"/>
    </row>
    <row r="13" spans="1:28" ht="15" x14ac:dyDescent="0.25">
      <c r="B13" s="15"/>
      <c r="C13" s="10"/>
      <c r="D13" s="11" t="s">
        <v>13</v>
      </c>
      <c r="E13" s="28"/>
      <c r="F13" s="10"/>
      <c r="G13" s="10"/>
      <c r="H13" s="11" t="s">
        <v>16</v>
      </c>
      <c r="I13" s="10"/>
      <c r="J13" s="65" t="s">
        <v>14</v>
      </c>
      <c r="K13" s="10"/>
      <c r="L13" s="66"/>
      <c r="M13" s="34"/>
      <c r="N13" s="22"/>
      <c r="O13" s="54">
        <f>P13*J14</f>
        <v>0</v>
      </c>
      <c r="P13" s="55">
        <f>IF(D14,D14-1,0)</f>
        <v>0</v>
      </c>
      <c r="Q13" s="46">
        <f>IF(D14,(H6*J6)/D14,0)</f>
        <v>0</v>
      </c>
      <c r="R13" s="47">
        <f>IF(D14,J14*(1-H10),0)</f>
        <v>0</v>
      </c>
      <c r="S13" s="22"/>
      <c r="U13" s="77" t="s">
        <v>34</v>
      </c>
      <c r="V13" s="77"/>
      <c r="W13" s="78"/>
      <c r="X13" s="78"/>
      <c r="Y13" s="78"/>
      <c r="Z13" s="78"/>
      <c r="AA13" s="78"/>
      <c r="AB13" s="78"/>
    </row>
    <row r="14" spans="1:28" ht="18.75" customHeight="1" thickBot="1" x14ac:dyDescent="0.25">
      <c r="B14" s="23"/>
      <c r="C14" s="10"/>
      <c r="D14" s="106">
        <v>0</v>
      </c>
      <c r="E14" s="59"/>
      <c r="F14" s="31"/>
      <c r="G14" s="31"/>
      <c r="H14" s="107">
        <v>2</v>
      </c>
      <c r="I14" s="31"/>
      <c r="J14" s="95">
        <f>IF(O14="Yes",IF(D14,Q13,0),0)</f>
        <v>0</v>
      </c>
      <c r="K14" s="30"/>
      <c r="L14" s="67"/>
      <c r="M14" s="10"/>
      <c r="N14" s="21"/>
      <c r="O14" s="56" t="s">
        <v>27</v>
      </c>
      <c r="P14" s="44"/>
      <c r="Q14" s="48"/>
      <c r="R14" s="47">
        <f>SUM(R7:R13)</f>
        <v>0</v>
      </c>
      <c r="S14" s="21"/>
      <c r="U14" s="21"/>
      <c r="V14" s="21"/>
    </row>
    <row r="15" spans="1:28" ht="16.5" thickBot="1" x14ac:dyDescent="0.3">
      <c r="B15" s="35"/>
      <c r="C15" s="35"/>
      <c r="D15" s="36"/>
      <c r="E15" s="36"/>
      <c r="F15" s="36"/>
      <c r="G15" s="36"/>
      <c r="H15" s="36"/>
      <c r="I15" s="36"/>
      <c r="J15" s="37"/>
      <c r="K15" s="41"/>
      <c r="L15" s="64"/>
      <c r="M15" s="10"/>
      <c r="N15" s="10"/>
      <c r="O15" s="51"/>
      <c r="P15" s="43"/>
      <c r="Q15" s="43"/>
      <c r="R15" s="43"/>
      <c r="S15" s="21"/>
      <c r="U15" s="25" t="s">
        <v>31</v>
      </c>
      <c r="V15" s="21"/>
    </row>
    <row r="16" spans="1:28" ht="20.25" x14ac:dyDescent="0.3">
      <c r="B16" s="6" t="s">
        <v>17</v>
      </c>
      <c r="C16" s="10"/>
      <c r="D16" s="10"/>
      <c r="E16" s="10"/>
      <c r="F16" s="10"/>
      <c r="G16" s="10"/>
      <c r="H16" s="10"/>
      <c r="I16" s="10"/>
      <c r="J16" s="10"/>
      <c r="K16" s="10"/>
      <c r="L16" s="8"/>
      <c r="M16" s="21"/>
      <c r="N16" s="21"/>
      <c r="O16" s="50"/>
      <c r="P16" s="50"/>
      <c r="Q16" s="50"/>
      <c r="R16" s="50"/>
      <c r="S16" s="21"/>
      <c r="U16" s="68" t="s">
        <v>37</v>
      </c>
      <c r="V16" s="21"/>
    </row>
    <row r="17" spans="2:22" ht="15" x14ac:dyDescent="0.25">
      <c r="B17" s="88" t="s">
        <v>20</v>
      </c>
      <c r="C17" s="89"/>
      <c r="D17" s="89"/>
      <c r="E17" s="11"/>
      <c r="F17" s="69" t="s">
        <v>26</v>
      </c>
      <c r="G17" s="10"/>
      <c r="H17" s="11" t="s">
        <v>21</v>
      </c>
      <c r="I17" s="10"/>
      <c r="J17" s="18" t="s">
        <v>22</v>
      </c>
      <c r="K17" s="10"/>
      <c r="L17" s="42" t="s">
        <v>23</v>
      </c>
      <c r="M17" s="21"/>
      <c r="N17" s="21"/>
      <c r="O17" s="50"/>
      <c r="P17" s="50"/>
      <c r="Q17" s="50"/>
      <c r="R17" s="50"/>
      <c r="S17" s="21"/>
      <c r="U17" s="68"/>
      <c r="V17" s="68" t="s">
        <v>38</v>
      </c>
    </row>
    <row r="18" spans="2:22" ht="15" x14ac:dyDescent="0.25">
      <c r="B18" s="84" t="s">
        <v>18</v>
      </c>
      <c r="C18" s="85"/>
      <c r="D18" s="85"/>
      <c r="E18" s="38"/>
      <c r="F18" s="96">
        <f>SUM(H18:L18)</f>
        <v>0</v>
      </c>
      <c r="G18" s="60"/>
      <c r="H18" s="97">
        <f>O6</f>
        <v>0</v>
      </c>
      <c r="I18" s="61"/>
      <c r="J18" s="99">
        <f>-O7</f>
        <v>0</v>
      </c>
      <c r="K18" s="61"/>
      <c r="L18" s="101">
        <f>O13</f>
        <v>0</v>
      </c>
      <c r="M18" s="21"/>
      <c r="N18" s="21"/>
      <c r="O18" s="50"/>
      <c r="P18" s="50"/>
      <c r="Q18" s="50"/>
      <c r="R18" s="50"/>
      <c r="S18" s="21"/>
      <c r="U18" s="68" t="s">
        <v>39</v>
      </c>
      <c r="V18" s="21"/>
    </row>
    <row r="19" spans="2:22" ht="15" customHeight="1" thickBot="1" x14ac:dyDescent="0.3">
      <c r="B19" s="86" t="s">
        <v>19</v>
      </c>
      <c r="C19" s="87"/>
      <c r="D19" s="87"/>
      <c r="E19" s="39"/>
      <c r="F19" s="96">
        <f>SUM(H19:L19)</f>
        <v>0</v>
      </c>
      <c r="G19" s="62"/>
      <c r="H19" s="98">
        <f>IF(O14="No",-B6,O6)</f>
        <v>0</v>
      </c>
      <c r="I19" s="63"/>
      <c r="J19" s="100">
        <f>J6</f>
        <v>0</v>
      </c>
      <c r="K19" s="63"/>
      <c r="L19" s="102">
        <f>-J14</f>
        <v>0</v>
      </c>
      <c r="M19" s="21"/>
      <c r="N19" s="21"/>
      <c r="O19" s="21"/>
      <c r="P19" s="21"/>
      <c r="Q19" s="21"/>
      <c r="R19" s="21"/>
      <c r="S19" s="21"/>
      <c r="U19" s="68"/>
      <c r="V19" s="68" t="s">
        <v>36</v>
      </c>
    </row>
    <row r="20" spans="2:22" ht="14.25" x14ac:dyDescent="0.2">
      <c r="B20" s="21"/>
      <c r="C20" s="21"/>
      <c r="D20" s="21"/>
      <c r="E20" s="21"/>
      <c r="F20" s="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U20" s="68"/>
      <c r="V20" s="68" t="s">
        <v>40</v>
      </c>
    </row>
    <row r="21" spans="2:22" ht="20.25" x14ac:dyDescent="0.3">
      <c r="B21" s="32"/>
      <c r="C21" s="22"/>
      <c r="D21" s="22"/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U21" s="68"/>
      <c r="V21" s="21"/>
    </row>
    <row r="22" spans="2:22" ht="26.25" x14ac:dyDescent="0.4">
      <c r="B22" s="22"/>
      <c r="C22" s="22"/>
      <c r="D22" s="33"/>
      <c r="E22" s="3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U22" s="21"/>
      <c r="V22" s="21"/>
    </row>
    <row r="23" spans="2:22" ht="14.25" x14ac:dyDescent="0.2">
      <c r="U23" s="21"/>
      <c r="V23" s="21"/>
    </row>
    <row r="24" spans="2:22" ht="14.25" x14ac:dyDescent="0.2">
      <c r="U24" s="21"/>
      <c r="V24" s="21"/>
    </row>
    <row r="25" spans="2:22" ht="14.25" x14ac:dyDescent="0.2">
      <c r="L25" s="2">
        <f>D9</f>
        <v>0</v>
      </c>
      <c r="M25" s="3">
        <f>J6</f>
        <v>0</v>
      </c>
      <c r="N25" s="3"/>
      <c r="O25" s="3"/>
      <c r="P25" s="3"/>
      <c r="Q25" s="3"/>
      <c r="R25" s="3"/>
      <c r="S25" s="3"/>
      <c r="T25" s="3"/>
      <c r="U25" s="26"/>
      <c r="V25" s="21"/>
    </row>
  </sheetData>
  <sheetProtection password="D1F9" sheet="1" objects="1" scenarios="1"/>
  <mergeCells count="3">
    <mergeCell ref="B18:D18"/>
    <mergeCell ref="B19:D19"/>
    <mergeCell ref="B17:D1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walker</dc:creator>
  <cp:lastModifiedBy>Boss of Family</cp:lastModifiedBy>
  <dcterms:created xsi:type="dcterms:W3CDTF">2016-09-09T13:17:33Z</dcterms:created>
  <dcterms:modified xsi:type="dcterms:W3CDTF">2017-07-09T23:26:07Z</dcterms:modified>
</cp:coreProperties>
</file>